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D:\"/>
    </mc:Choice>
  </mc:AlternateContent>
  <xr:revisionPtr revIDLastSave="0" documentId="13_ncr:1_{EAF21AF3-238B-4623-AA7D-59A2DB5FDECF}" xr6:coauthVersionLast="47" xr6:coauthVersionMax="47" xr10:uidLastSave="{00000000-0000-0000-0000-000000000000}"/>
  <bookViews>
    <workbookView xWindow="-110" yWindow="-110" windowWidth="19420" windowHeight="10300" xr2:uid="{00000000-000D-0000-FFFF-FFFF00000000}"/>
  </bookViews>
  <sheets>
    <sheet name="Variances" sheetId="1" r:id="rId1"/>
  </sheets>
  <definedNames>
    <definedName name="_xlnm.Print_Area" localSheetId="0">Variances!$A$1:$O$32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8" i="1" l="1"/>
  <c r="L28" i="1" s="1"/>
  <c r="N28" i="1" s="1"/>
  <c r="H26" i="1"/>
  <c r="H24" i="1"/>
  <c r="H20" i="1"/>
  <c r="K20" i="1" s="1"/>
  <c r="H18" i="1"/>
  <c r="H16" i="1"/>
  <c r="L16" i="1" s="1"/>
  <c r="H14" i="1"/>
  <c r="L14" i="1" s="1"/>
  <c r="H12" i="1"/>
  <c r="L12" i="1" s="1"/>
  <c r="M28" i="1"/>
  <c r="M26" i="1"/>
  <c r="M24" i="1"/>
  <c r="G28" i="1"/>
  <c r="G26" i="1"/>
  <c r="G24" i="1"/>
  <c r="G20" i="1"/>
  <c r="M20" i="1"/>
  <c r="G18" i="1"/>
  <c r="M18" i="1"/>
  <c r="G16" i="1"/>
  <c r="M16" i="1"/>
  <c r="G14" i="1"/>
  <c r="M14" i="1"/>
  <c r="G12" i="1"/>
  <c r="J12" i="1"/>
  <c r="I12" i="1"/>
  <c r="J28" i="1"/>
  <c r="I28" i="1"/>
  <c r="J26" i="1"/>
  <c r="I26" i="1"/>
  <c r="J24" i="1"/>
  <c r="I24" i="1"/>
  <c r="J20" i="1"/>
  <c r="I20" i="1"/>
  <c r="J18" i="1"/>
  <c r="I18" i="1"/>
  <c r="J16" i="1"/>
  <c r="I16" i="1"/>
  <c r="J14" i="1"/>
  <c r="I14" i="1"/>
  <c r="K24" i="1"/>
  <c r="L24" i="1"/>
  <c r="N24" i="1" s="1"/>
  <c r="K28" i="1"/>
  <c r="L26" i="1"/>
  <c r="N26" i="1" s="1"/>
  <c r="F22" i="1"/>
  <c r="D22" i="1"/>
  <c r="K26" i="1"/>
  <c r="K12" i="1" l="1"/>
  <c r="K18" i="1"/>
  <c r="L18" i="1"/>
  <c r="N18" i="1" s="1"/>
  <c r="K16" i="1"/>
  <c r="K14" i="1"/>
  <c r="N14" i="1"/>
  <c r="N12" i="1"/>
  <c r="M12" i="1"/>
  <c r="I22" i="1"/>
  <c r="G22" i="1"/>
  <c r="M22" i="1" s="1"/>
  <c r="J22" i="1"/>
  <c r="N10" i="1"/>
  <c r="H22" i="1"/>
  <c r="N16" i="1"/>
  <c r="L20" i="1"/>
  <c r="N20" i="1" s="1"/>
  <c r="L22" i="1" l="1"/>
  <c r="N22" i="1" s="1"/>
  <c r="K22" i="1"/>
</calcChain>
</file>

<file path=xl/sharedStrings.xml><?xml version="1.0" encoding="utf-8"?>
<sst xmlns="http://schemas.openxmlformats.org/spreadsheetml/2006/main" count="30" uniqueCount="27">
  <si>
    <t>Variance</t>
  </si>
  <si>
    <t>£</t>
  </si>
  <si>
    <t>1 Balances Brought Forward</t>
  </si>
  <si>
    <t>3 Total Other Receipts</t>
  </si>
  <si>
    <t>4 Staff Costs</t>
  </si>
  <si>
    <t>7 Balances Carried Forward</t>
  </si>
  <si>
    <t>10 Total Borrowings</t>
  </si>
  <si>
    <t>5 Loan Interest/Capital Repayment</t>
  </si>
  <si>
    <t>9 Total Fixed Assets plus Other Long Term Investments and Assets</t>
  </si>
  <si>
    <t>8 Total Cash and Short Term Investments</t>
  </si>
  <si>
    <t>%</t>
  </si>
  <si>
    <t>Explanation Required?</t>
  </si>
  <si>
    <t xml:space="preserve">Name of smaller authority: </t>
  </si>
  <si>
    <t>2 Precept or Rates and Levies</t>
  </si>
  <si>
    <t>6 All Other Payments</t>
  </si>
  <si>
    <r>
      <t xml:space="preserve">Insert figures from Section 2 of the AGAR in all </t>
    </r>
    <r>
      <rPr>
        <b/>
        <u/>
        <sz val="10"/>
        <color indexed="62"/>
        <rFont val="Arial"/>
        <family val="2"/>
      </rPr>
      <t>Blue</t>
    </r>
    <r>
      <rPr>
        <b/>
        <sz val="10"/>
        <color indexed="10"/>
        <rFont val="Arial"/>
        <family val="2"/>
      </rPr>
      <t xml:space="preserve"> highlighted boxes </t>
    </r>
  </si>
  <si>
    <t>DO NOT OVERWRITE THE BOXES HIGHLIGHTED IN RED/GREEN</t>
  </si>
  <si>
    <t>Please ensure variance explanations are quantified to reduce the variance excluding stated items below the 15% / £500 / £100,000 threshold</t>
  </si>
  <si>
    <t>Is &gt; 15%</t>
  </si>
  <si>
    <t>Is &gt; £100,000</t>
  </si>
  <si>
    <r>
      <t xml:space="preserve">Now, please provide full explanations, including numerical values, for the following that will be flagged in the green boxes where relevant:
</t>
    </r>
    <r>
      <rPr>
        <sz val="10"/>
        <color indexed="8"/>
        <rFont val="Arial"/>
        <family val="2"/>
      </rPr>
      <t>• variances of more than 15% between totals for individual boxes (except variances of less than £500);
• variances of more than £100,000 must be explained even where this constitutes less than 15%;</t>
    </r>
  </si>
  <si>
    <r>
      <t xml:space="preserve">Explanation </t>
    </r>
    <r>
      <rPr>
        <b/>
        <u/>
        <sz val="11"/>
        <color indexed="8"/>
        <rFont val="Arial"/>
        <family val="2"/>
      </rPr>
      <t>(must include narrative and supporting figures)</t>
    </r>
    <r>
      <rPr>
        <b/>
        <sz val="11"/>
        <color theme="1"/>
        <rFont val="Arial"/>
        <family val="2"/>
      </rPr>
      <t xml:space="preserve">
</t>
    </r>
    <r>
      <rPr>
        <sz val="11"/>
        <color theme="1"/>
        <rFont val="Arial"/>
        <family val="2"/>
      </rPr>
      <t>Note: If an explanation is required for the variance of Box 4 and the explanation refers to a change in hours or a change in pay rates, please could you note the previous hours/rates and the updated hours/rates</t>
    </r>
  </si>
  <si>
    <t xml:space="preserve">Explanation of variances 2025/26 – pro forma </t>
  </si>
  <si>
    <t>The council had kept its precept as low as possible and not increased it for several years but an in depth review of the situation meant that a substantial increase was needed to cover rising costs and to prepare for a possible election.</t>
  </si>
  <si>
    <t>The council received grants towards the cost of reconfiguring two entrances at the village hall to allow disabled access and also to mark out disabled parking bays on the adjoining car park.  These were £11326 from the Cumbria Community Foundation and £20,000 from the National Lottery.  A further £465 was received in allotment rents.</t>
  </si>
  <si>
    <t>In the year to 31st March 2025 the council spent 1241.91 on general administration, £225 on donations to local causes, £30 on maintenance, £2200 on grass cutting, £348 on the village hall and £116 on allotments.  In the year to 31st March 2026 it spent £992.38 on general admin, £125 on donations, £4895 on maintenance which was amde up of £3900 on works to the car park at the village hall and £995 on maintaining a footpath belonging to the council, Grass cutting was £1870, £1869 was spent on the village hall including £1734 on professional fees drawing up plans for alterations, and £127 on allotments</t>
  </si>
  <si>
    <t>The council is carrying forward an earmarked sum of £31326 in grants towards works to the village hall and car park, which will be done in the current financial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</si>
</sst>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4"/>
      <name val="Arial"/>
      <family val="2"/>
    </font>
    <font>
      <b/>
      <sz val="12"/>
      <name val="Arial"/>
      <family val="2"/>
    </font>
    <font>
      <b/>
      <sz val="10"/>
      <name val="Arial"/>
      <family val="2"/>
    </font>
    <font>
      <b/>
      <sz val="10"/>
      <color indexed="10"/>
      <name val="Arial"/>
      <family val="2"/>
    </font>
    <font>
      <b/>
      <u/>
      <sz val="10"/>
      <color indexed="62"/>
      <name val="Arial"/>
      <family val="2"/>
    </font>
    <font>
      <b/>
      <sz val="11"/>
      <color indexed="8"/>
      <name val="Arial"/>
      <family val="2"/>
    </font>
    <font>
      <sz val="10"/>
      <color indexed="8"/>
      <name val="Arial"/>
      <family val="2"/>
    </font>
    <font>
      <b/>
      <u/>
      <sz val="11"/>
      <color indexed="8"/>
      <name val="Arial"/>
      <family val="2"/>
    </font>
    <font>
      <sz val="11"/>
      <color theme="1"/>
      <name val="Arial"/>
      <family val="2"/>
    </font>
    <font>
      <b/>
      <sz val="11"/>
      <color rgb="FFFF0000"/>
      <name val="Arial"/>
      <family val="2"/>
    </font>
    <font>
      <b/>
      <sz val="11"/>
      <color theme="1"/>
      <name val="Arial"/>
      <family val="2"/>
    </font>
    <font>
      <sz val="10"/>
      <color theme="1"/>
      <name val="Symbol"/>
      <family val="1"/>
      <charset val="2"/>
    </font>
    <font>
      <b/>
      <sz val="14"/>
      <color rgb="FFFF0000"/>
      <name val="Arial"/>
      <family val="2"/>
    </font>
    <font>
      <b/>
      <sz val="10"/>
      <color theme="1"/>
      <name val="Arial"/>
      <family val="2"/>
    </font>
  </fonts>
  <fills count="4">
    <fill>
      <patternFill patternType="none"/>
    </fill>
    <fill>
      <patternFill patternType="gray125"/>
    </fill>
    <fill>
      <patternFill patternType="solid">
        <fgColor rgb="FF66CCFF"/>
        <bgColor indexed="64"/>
      </patternFill>
    </fill>
    <fill>
      <patternFill patternType="solid">
        <fgColor rgb="FF92D050"/>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style="thin">
        <color indexed="64"/>
      </right>
      <top/>
      <bottom/>
      <diagonal/>
    </border>
  </borders>
  <cellStyleXfs count="1">
    <xf numFmtId="0" fontId="0" fillId="0" borderId="0"/>
  </cellStyleXfs>
  <cellXfs count="34">
    <xf numFmtId="0" fontId="0" fillId="0" borderId="0" xfId="0"/>
    <xf numFmtId="0" fontId="4" fillId="0" borderId="0" xfId="0" applyFont="1"/>
    <xf numFmtId="0" fontId="9" fillId="0" borderId="0" xfId="0" applyFont="1"/>
    <xf numFmtId="0" fontId="9" fillId="0" borderId="0" xfId="0" applyFont="1" applyAlignment="1">
      <alignment horizontal="center"/>
    </xf>
    <xf numFmtId="3" fontId="9" fillId="0" borderId="0" xfId="0" applyNumberFormat="1" applyFont="1"/>
    <xf numFmtId="10" fontId="9" fillId="0" borderId="0" xfId="0" applyNumberFormat="1" applyFont="1"/>
    <xf numFmtId="0" fontId="9" fillId="0" borderId="0" xfId="0" applyFont="1" applyAlignment="1">
      <alignment vertical="center"/>
    </xf>
    <xf numFmtId="3" fontId="3" fillId="2" borderId="1" xfId="0" applyNumberFormat="1" applyFont="1" applyFill="1" applyBorder="1" applyAlignment="1" applyProtection="1">
      <alignment horizontal="center"/>
      <protection locked="0"/>
    </xf>
    <xf numFmtId="0" fontId="2" fillId="0" borderId="0" xfId="0" applyFont="1" applyAlignment="1">
      <alignment vertical="top"/>
    </xf>
    <xf numFmtId="0" fontId="9" fillId="3" borderId="2" xfId="0" applyFont="1" applyFill="1" applyBorder="1" applyAlignment="1">
      <alignment wrapText="1"/>
    </xf>
    <xf numFmtId="0" fontId="10" fillId="0" borderId="0" xfId="0" applyFont="1"/>
    <xf numFmtId="0" fontId="9" fillId="0" borderId="0" xfId="0" applyFont="1" applyAlignment="1">
      <alignment wrapText="1"/>
    </xf>
    <xf numFmtId="0" fontId="9" fillId="0" borderId="2" xfId="0" applyFont="1" applyBorder="1" applyAlignment="1">
      <alignment wrapText="1"/>
    </xf>
    <xf numFmtId="3" fontId="3" fillId="0" borderId="0" xfId="0" applyNumberFormat="1" applyFont="1" applyAlignment="1" applyProtection="1">
      <alignment horizontal="center"/>
      <protection locked="0"/>
    </xf>
    <xf numFmtId="0" fontId="9" fillId="0" borderId="0" xfId="0" applyFont="1" applyAlignment="1">
      <alignment horizontal="left" vertical="center"/>
    </xf>
    <xf numFmtId="0" fontId="9" fillId="0" borderId="0" xfId="0" applyFont="1" applyAlignment="1">
      <alignment horizontal="left" vertical="top" wrapText="1"/>
    </xf>
    <xf numFmtId="0" fontId="11" fillId="0" borderId="0" xfId="0" applyFont="1"/>
    <xf numFmtId="0" fontId="12" fillId="0" borderId="0" xfId="0" applyFont="1" applyAlignment="1">
      <alignment horizontal="left" vertical="center" indent="2"/>
    </xf>
    <xf numFmtId="0" fontId="11" fillId="0" borderId="0" xfId="0" applyFont="1" applyAlignment="1">
      <alignment horizontal="center"/>
    </xf>
    <xf numFmtId="0" fontId="11" fillId="0" borderId="2" xfId="0" applyFont="1" applyBorder="1" applyAlignment="1">
      <alignment wrapText="1"/>
    </xf>
    <xf numFmtId="0" fontId="6" fillId="3" borderId="2" xfId="0" applyFont="1" applyFill="1" applyBorder="1" applyAlignment="1">
      <alignment wrapText="1"/>
    </xf>
    <xf numFmtId="3" fontId="3" fillId="0" borderId="1" xfId="0" applyNumberFormat="1" applyFont="1" applyBorder="1" applyAlignment="1" applyProtection="1">
      <alignment horizontal="center"/>
      <protection locked="0"/>
    </xf>
    <xf numFmtId="0" fontId="13" fillId="0" borderId="0" xfId="0" applyFont="1"/>
    <xf numFmtId="0" fontId="14" fillId="0" borderId="0" xfId="0" applyFont="1"/>
    <xf numFmtId="0" fontId="14" fillId="0" borderId="0" xfId="0" applyFont="1" applyAlignment="1">
      <alignment horizontal="left" vertical="center" wrapText="1"/>
    </xf>
    <xf numFmtId="0" fontId="14" fillId="0" borderId="0" xfId="0" applyFont="1" applyAlignment="1">
      <alignment horizontal="left" vertical="center"/>
    </xf>
    <xf numFmtId="0" fontId="9" fillId="0" borderId="0" xfId="0" applyFont="1" applyAlignment="1">
      <alignment vertical="center"/>
    </xf>
    <xf numFmtId="0" fontId="1" fillId="0" borderId="0" xfId="0" applyFont="1" applyAlignment="1">
      <alignment horizontal="left" vertical="center"/>
    </xf>
    <xf numFmtId="0" fontId="9" fillId="0" borderId="0" xfId="0" applyFont="1" applyAlignment="1">
      <alignment horizontal="left" vertical="center"/>
    </xf>
    <xf numFmtId="0" fontId="11" fillId="0" borderId="0" xfId="0" applyFont="1" applyAlignment="1">
      <alignment horizontal="center" wrapText="1"/>
    </xf>
    <xf numFmtId="0" fontId="11" fillId="0" borderId="4" xfId="0" applyFont="1" applyBorder="1" applyAlignment="1">
      <alignment horizontal="center" wrapText="1"/>
    </xf>
    <xf numFmtId="0" fontId="9" fillId="0" borderId="0" xfId="0" applyFont="1" applyAlignment="1">
      <alignment horizontal="left" vertical="center" wrapText="1"/>
    </xf>
    <xf numFmtId="0" fontId="9" fillId="0" borderId="0" xfId="0" applyFont="1" applyAlignment="1">
      <alignment wrapText="1"/>
    </xf>
    <xf numFmtId="0" fontId="9" fillId="0" borderId="3" xfId="0" applyFont="1" applyBorder="1" applyAlignment="1">
      <alignment wrapText="1"/>
    </xf>
  </cellXfs>
  <cellStyles count="1">
    <cellStyle name="Normal" xfId="0" builtinId="0"/>
  </cellStyles>
  <dxfs count="1">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34"/>
  <sheetViews>
    <sheetView tabSelected="1" topLeftCell="B21" workbookViewId="0">
      <selection activeCell="N23" sqref="N23"/>
    </sheetView>
  </sheetViews>
  <sheetFormatPr defaultColWidth="9.08984375" defaultRowHeight="14" x14ac:dyDescent="0.3"/>
  <cols>
    <col min="1" max="1" width="20.08984375" style="2" customWidth="1"/>
    <col min="2" max="2" width="11" style="2" customWidth="1"/>
    <col min="3" max="3" width="32.54296875" style="2" customWidth="1"/>
    <col min="4" max="4" width="9.08984375" style="2"/>
    <col min="5" max="5" width="3.36328125" style="2" customWidth="1"/>
    <col min="6" max="6" width="9.08984375" style="2"/>
    <col min="7" max="7" width="10.08984375" style="2" customWidth="1"/>
    <col min="8" max="8" width="12.453125" style="2" customWidth="1"/>
    <col min="9" max="11" width="9.08984375" style="2" hidden="1" customWidth="1"/>
    <col min="12" max="12" width="13.36328125" style="2" customWidth="1"/>
    <col min="13" max="13" width="13.90625" style="2" bestFit="1" customWidth="1"/>
    <col min="14" max="14" width="50.453125" style="11" bestFit="1" customWidth="1"/>
    <col min="15" max="15" width="86" style="2" bestFit="1" customWidth="1"/>
    <col min="16" max="16384" width="9.08984375" style="2"/>
  </cols>
  <sheetData>
    <row r="1" spans="1:15" ht="18" x14ac:dyDescent="0.3">
      <c r="A1" s="27" t="s">
        <v>22</v>
      </c>
      <c r="B1" s="28"/>
      <c r="C1" s="28"/>
      <c r="D1" s="28"/>
      <c r="E1" s="28"/>
      <c r="F1" s="28"/>
      <c r="G1" s="28"/>
      <c r="H1" s="28"/>
      <c r="I1" s="28"/>
      <c r="J1" s="28"/>
      <c r="K1" s="28"/>
      <c r="L1" s="8"/>
      <c r="M1" s="8"/>
    </row>
    <row r="2" spans="1:15" ht="15.5" x14ac:dyDescent="0.3">
      <c r="A2" s="23" t="s">
        <v>12</v>
      </c>
      <c r="B2" s="14"/>
      <c r="C2" s="13"/>
      <c r="D2" s="14"/>
      <c r="E2" s="14"/>
      <c r="F2" s="14"/>
      <c r="G2" s="14"/>
      <c r="H2" s="14"/>
      <c r="I2" s="14"/>
      <c r="J2" s="14"/>
      <c r="K2" s="14"/>
      <c r="L2" s="8"/>
      <c r="M2" s="8"/>
    </row>
    <row r="3" spans="1:15" x14ac:dyDescent="0.3">
      <c r="A3" s="1" t="s">
        <v>15</v>
      </c>
    </row>
    <row r="4" spans="1:15" ht="79.5" customHeight="1" x14ac:dyDescent="0.3">
      <c r="A4" s="24" t="s">
        <v>20</v>
      </c>
      <c r="B4" s="25"/>
      <c r="C4" s="25"/>
      <c r="D4" s="25"/>
      <c r="E4" s="25"/>
      <c r="F4" s="25"/>
      <c r="G4" s="25"/>
      <c r="H4" s="25"/>
    </row>
    <row r="5" spans="1:15" x14ac:dyDescent="0.3">
      <c r="A5" s="1" t="s">
        <v>17</v>
      </c>
    </row>
    <row r="6" spans="1:15" x14ac:dyDescent="0.3">
      <c r="A6" s="17"/>
      <c r="D6" s="3"/>
      <c r="F6" s="3"/>
      <c r="O6" s="16"/>
    </row>
    <row r="7" spans="1:15" ht="56" x14ac:dyDescent="0.3">
      <c r="D7" s="18">
        <v>2026</v>
      </c>
      <c r="E7" s="16"/>
      <c r="F7" s="18">
        <v>2025</v>
      </c>
      <c r="G7" s="18" t="s">
        <v>0</v>
      </c>
      <c r="H7" s="18" t="s">
        <v>0</v>
      </c>
      <c r="I7" s="18"/>
      <c r="J7" s="18"/>
      <c r="K7" s="18"/>
      <c r="L7" s="29" t="s">
        <v>11</v>
      </c>
      <c r="M7" s="30"/>
      <c r="N7" s="20" t="s">
        <v>16</v>
      </c>
      <c r="O7" s="19" t="s">
        <v>21</v>
      </c>
    </row>
    <row r="8" spans="1:15" x14ac:dyDescent="0.3">
      <c r="D8" s="18" t="s">
        <v>1</v>
      </c>
      <c r="E8" s="16"/>
      <c r="F8" s="18" t="s">
        <v>1</v>
      </c>
      <c r="G8" s="18" t="s">
        <v>1</v>
      </c>
      <c r="H8" s="18" t="s">
        <v>10</v>
      </c>
      <c r="I8" s="18"/>
      <c r="J8" s="18"/>
      <c r="K8" s="16"/>
      <c r="L8" s="18" t="s">
        <v>18</v>
      </c>
      <c r="M8" s="18" t="s">
        <v>19</v>
      </c>
      <c r="O8" s="11"/>
    </row>
    <row r="9" spans="1:15" ht="14.5" thickBot="1" x14ac:dyDescent="0.35">
      <c r="D9" s="3"/>
      <c r="E9" s="3"/>
      <c r="O9" s="11"/>
    </row>
    <row r="10" spans="1:15" ht="30" customHeight="1" thickBot="1" x14ac:dyDescent="0.35">
      <c r="A10" s="28" t="s">
        <v>2</v>
      </c>
      <c r="B10" s="28"/>
      <c r="C10" s="28"/>
      <c r="D10" s="7">
        <v>13382</v>
      </c>
      <c r="F10" s="7">
        <v>14159</v>
      </c>
      <c r="G10" s="4"/>
      <c r="N10" s="9" t="str">
        <f>IF(D10=F22,"Explanation of % variance from PY opening balance not required - Balance brought forward agrees","Explanation of % variance from PY opening balance not required - Balance brought forward does not agree")</f>
        <v>Explanation of % variance from PY opening balance not required - Balance brought forward agrees</v>
      </c>
      <c r="O10" s="12"/>
    </row>
    <row r="11" spans="1:15" ht="14.5" thickBot="1" x14ac:dyDescent="0.35">
      <c r="D11" s="4"/>
      <c r="F11" s="4"/>
      <c r="O11" s="11"/>
    </row>
    <row r="12" spans="1:15" ht="14.5" thickBot="1" x14ac:dyDescent="0.35">
      <c r="A12" s="31" t="s">
        <v>13</v>
      </c>
      <c r="B12" s="32"/>
      <c r="C12" s="33"/>
      <c r="D12" s="7">
        <v>12000</v>
      </c>
      <c r="F12" s="7">
        <v>7500</v>
      </c>
      <c r="G12" s="4">
        <f>D12-F12</f>
        <v>4500</v>
      </c>
      <c r="H12" s="5">
        <f>IF((D12&gt;F12),(D12-F12)/F12,IF(D12&lt;F12,-(D12-F12)/F12,IF(D12=F12,0)))</f>
        <v>0.6</v>
      </c>
      <c r="I12" s="2">
        <f>IF(D12-F12&lt;500,0,IF(D12-F12&gt;500,1,IF(D12-F12=500,1)))</f>
        <v>1</v>
      </c>
      <c r="J12" s="2">
        <f>IF(F12-D12&lt;500,0,IF(F12-D12&gt;500,1,IF(F12-D12=500,1)))</f>
        <v>0</v>
      </c>
      <c r="K12" s="3">
        <f>IF(H12&lt;0.15,0,IF(H12&gt;0.15,1,IF(H12=0.15,1)))</f>
        <v>1</v>
      </c>
      <c r="L12" s="3" t="str">
        <f>IF(H12&lt;15%, "NO","YES")</f>
        <v>YES</v>
      </c>
      <c r="M12" s="3" t="str">
        <f>IF(ABS(G12)&lt;100000, "NO","YES")</f>
        <v>NO</v>
      </c>
      <c r="N12" s="9" t="str">
        <f>IF((L12="YES")*AND(I12+J12&lt;1),"Explanation not required, difference less than £500"," ")</f>
        <v xml:space="preserve"> </v>
      </c>
      <c r="O12" s="12"/>
    </row>
    <row r="13" spans="1:15" ht="70.5" thickBot="1" x14ac:dyDescent="0.35">
      <c r="D13" s="4"/>
      <c r="F13" s="4"/>
      <c r="G13" s="4"/>
      <c r="H13" s="5"/>
      <c r="K13" s="3"/>
      <c r="L13" s="3"/>
      <c r="M13" s="3"/>
      <c r="N13" s="11" t="s">
        <v>23</v>
      </c>
      <c r="O13" s="11"/>
    </row>
    <row r="14" spans="1:15" ht="14.5" thickBot="1" x14ac:dyDescent="0.35">
      <c r="A14" s="26" t="s">
        <v>3</v>
      </c>
      <c r="B14" s="26"/>
      <c r="C14" s="26"/>
      <c r="D14" s="7">
        <v>31791</v>
      </c>
      <c r="F14" s="7">
        <v>2415</v>
      </c>
      <c r="G14" s="4">
        <f>D14-F14</f>
        <v>29376</v>
      </c>
      <c r="H14" s="5">
        <f>IF((D14&gt;F14),(D14-F14)/F14,IF(D14&lt;F14,-(D14-F14)/F14,IF(D14=F14,0)))</f>
        <v>12.163975155279504</v>
      </c>
      <c r="I14" s="2">
        <f>IF(D14-F14&lt;500,0,IF(D14-F14&gt;500,1,IF(D14-F14=500,1)))</f>
        <v>1</v>
      </c>
      <c r="J14" s="2">
        <f>IF(F14-D14&lt;500,0,IF(F14-D14&gt;500,1,IF(F14-D14=500,1)))</f>
        <v>0</v>
      </c>
      <c r="K14" s="3">
        <f>IF(H14&lt;0.15,0,IF(H14&gt;0.15,1,IF(H14=0.15,1)))</f>
        <v>1</v>
      </c>
      <c r="L14" s="3" t="str">
        <f>IF(H14&lt;15%, "NO","YES")</f>
        <v>YES</v>
      </c>
      <c r="M14" s="3" t="str">
        <f>IF(ABS(G14)&lt;100000, "NO","YES")</f>
        <v>NO</v>
      </c>
      <c r="N14" s="9" t="str">
        <f>IF((L14="YES")*AND(I14+J14&lt;1),"Explanation not required, difference less than £500"," ")</f>
        <v xml:space="preserve"> </v>
      </c>
      <c r="O14" s="12"/>
    </row>
    <row r="15" spans="1:15" ht="98.5" thickBot="1" x14ac:dyDescent="0.35">
      <c r="D15" s="4"/>
      <c r="F15" s="4"/>
      <c r="G15" s="4"/>
      <c r="H15" s="5"/>
      <c r="K15" s="3"/>
      <c r="L15" s="3"/>
      <c r="M15" s="3"/>
      <c r="N15" s="11" t="s">
        <v>24</v>
      </c>
      <c r="O15" s="11"/>
    </row>
    <row r="16" spans="1:15" ht="14.5" thickBot="1" x14ac:dyDescent="0.35">
      <c r="A16" s="26" t="s">
        <v>4</v>
      </c>
      <c r="B16" s="26"/>
      <c r="C16" s="26"/>
      <c r="D16" s="7">
        <v>6647</v>
      </c>
      <c r="F16" s="7">
        <v>6575</v>
      </c>
      <c r="G16" s="4">
        <f>D16-F16</f>
        <v>72</v>
      </c>
      <c r="H16" s="5">
        <f>IF((D16&gt;F16),(D16-F16)/F16,IF(D16&lt;F16,-(D16-F16)/F16,IF(D16=F16,0)))</f>
        <v>1.0950570342205323E-2</v>
      </c>
      <c r="I16" s="2">
        <f>IF(D16-F16&lt;500,0,IF(D16-F16&gt;500,1,IF(D16-F16=500,1)))</f>
        <v>0</v>
      </c>
      <c r="J16" s="2">
        <f>IF(F16-D16&lt;500,0,IF(F16-D16&gt;500,1,IF(F16-D16=500,1)))</f>
        <v>0</v>
      </c>
      <c r="K16" s="3">
        <f>IF(H16&lt;0.15,0,IF(H16&gt;0.15,1,IF(H16=0.15,1)))</f>
        <v>0</v>
      </c>
      <c r="L16" s="3" t="str">
        <f>IF(H16&lt;15%, "NO","YES")</f>
        <v>NO</v>
      </c>
      <c r="M16" s="3" t="str">
        <f>IF(ABS(G16)&lt;100000, "NO","YES")</f>
        <v>NO</v>
      </c>
      <c r="N16" s="9" t="str">
        <f>IF((L16="YES")*AND(I16+J16&lt;1),"Explanation not required, difference less than £500"," ")</f>
        <v xml:space="preserve"> </v>
      </c>
      <c r="O16" s="12"/>
    </row>
    <row r="17" spans="1:23" ht="14.5" thickBot="1" x14ac:dyDescent="0.35">
      <c r="D17" s="4"/>
      <c r="F17" s="4"/>
      <c r="G17" s="4"/>
      <c r="H17" s="5"/>
      <c r="K17" s="3"/>
      <c r="L17" s="3"/>
      <c r="M17" s="3"/>
      <c r="O17" s="11"/>
    </row>
    <row r="18" spans="1:23" ht="14.5" thickBot="1" x14ac:dyDescent="0.35">
      <c r="A18" s="26" t="s">
        <v>7</v>
      </c>
      <c r="B18" s="26"/>
      <c r="C18" s="26"/>
      <c r="D18" s="7">
        <v>0</v>
      </c>
      <c r="F18" s="7">
        <v>0</v>
      </c>
      <c r="G18" s="4">
        <f>D18-F18</f>
        <v>0</v>
      </c>
      <c r="H18" s="5">
        <f>IF((D18&gt;F18),(D18-F18)/F18,IF(D18&lt;F18,-(D18-F18)/F18,IF(D18=F18,0)))</f>
        <v>0</v>
      </c>
      <c r="I18" s="2">
        <f>IF(D18-F18&lt;500,0,IF(D18-F18&gt;500,1,IF(D18-F18=500,1)))</f>
        <v>0</v>
      </c>
      <c r="J18" s="2">
        <f>IF(F18-D18&lt;500,0,IF(F18-D18&gt;500,1,IF(F18-D18=500,1)))</f>
        <v>0</v>
      </c>
      <c r="K18" s="3">
        <f>IF(H18&lt;0.15,0,IF(H18&gt;0.15,1,IF(H18=0.15,1)))</f>
        <v>0</v>
      </c>
      <c r="L18" s="3" t="str">
        <f>IF(H18&lt;15%, "NO","YES")</f>
        <v>NO</v>
      </c>
      <c r="M18" s="3" t="str">
        <f>IF(ABS(G18)&lt;100000, "NO","YES")</f>
        <v>NO</v>
      </c>
      <c r="N18" s="9" t="str">
        <f>IF((L18="YES")*AND(I18+J18&lt;1),"Explanation not required, difference less than £500"," ")</f>
        <v xml:space="preserve"> </v>
      </c>
      <c r="O18" s="12"/>
    </row>
    <row r="19" spans="1:23" ht="14.5" thickBot="1" x14ac:dyDescent="0.35">
      <c r="D19" s="4"/>
      <c r="F19" s="4"/>
      <c r="G19" s="4"/>
      <c r="H19" s="5"/>
      <c r="K19" s="3"/>
      <c r="L19" s="3"/>
      <c r="M19" s="3"/>
      <c r="O19" s="11"/>
    </row>
    <row r="20" spans="1:23" ht="14.5" thickBot="1" x14ac:dyDescent="0.35">
      <c r="A20" s="26" t="s">
        <v>14</v>
      </c>
      <c r="B20" s="26"/>
      <c r="C20" s="26"/>
      <c r="D20" s="7">
        <v>10628</v>
      </c>
      <c r="F20" s="7">
        <v>4117</v>
      </c>
      <c r="G20" s="4">
        <f>D20-F20</f>
        <v>6511</v>
      </c>
      <c r="H20" s="5">
        <f>IF((D20&gt;F20),(D20-F20)/F20,IF(D20&lt;F20,-(D20-F20)/F20,IF(D20=F20,0)))</f>
        <v>1.5814913772164196</v>
      </c>
      <c r="I20" s="2">
        <f>IF(D20-F20&lt;500,0,IF(D20-F20&gt;500,1,IF(D20-F20=500,1)))</f>
        <v>1</v>
      </c>
      <c r="J20" s="2">
        <f>IF(F20-D20&lt;500,0,IF(F20-D20&gt;500,1,IF(F20-D20=500,1)))</f>
        <v>0</v>
      </c>
      <c r="K20" s="3">
        <f>IF(H20&lt;0.15,0,IF(H20&gt;0.15,1,IF(H20=0.15,1)))</f>
        <v>1</v>
      </c>
      <c r="L20" s="3" t="str">
        <f>IF(H20&lt;15%, "NO","YES")</f>
        <v>YES</v>
      </c>
      <c r="M20" s="3" t="str">
        <f>IF(ABS(G20)&lt;100000, "NO","YES")</f>
        <v>NO</v>
      </c>
      <c r="N20" s="9" t="str">
        <f>IF((L20="YES")*AND(I20+J20&lt;1),"Explanation not required, difference less than £500"," ")</f>
        <v xml:space="preserve"> </v>
      </c>
      <c r="O20" s="12"/>
    </row>
    <row r="21" spans="1:23" ht="168.5" thickBot="1" x14ac:dyDescent="0.35">
      <c r="D21" s="4"/>
      <c r="F21" s="4"/>
      <c r="G21" s="4"/>
      <c r="H21" s="5"/>
      <c r="K21" s="3"/>
      <c r="L21" s="3"/>
      <c r="M21" s="3"/>
      <c r="N21" s="11" t="s">
        <v>25</v>
      </c>
      <c r="O21" s="11"/>
    </row>
    <row r="22" spans="1:23" ht="14.5" thickBot="1" x14ac:dyDescent="0.35">
      <c r="A22" s="6" t="s">
        <v>5</v>
      </c>
      <c r="D22" s="21">
        <f>D10+D12+D14-D16-D18-D20</f>
        <v>39898</v>
      </c>
      <c r="F22" s="21">
        <f>F10+F12+F14-F16-F18-F20</f>
        <v>13382</v>
      </c>
      <c r="G22" s="4">
        <f>D22-F22</f>
        <v>26516</v>
      </c>
      <c r="H22" s="5">
        <f>IF((D22&gt;F22),(D22-F22)/F22,IF(D22&lt;F22,-(D22-F22)/F22,IF(D22=F22,0)))</f>
        <v>1.9814676431026752</v>
      </c>
      <c r="I22" s="2">
        <f>IF(D22-F22&lt;500,0,IF(D22-F22&gt;500,1,IF(D22-F22=500,1)))</f>
        <v>1</v>
      </c>
      <c r="J22" s="2">
        <f>IF(F22-D22&lt;500,0,IF(F22-D22&gt;500,1,IF(F22-D22=500,1)))</f>
        <v>0</v>
      </c>
      <c r="K22" s="3">
        <f>IF(H22&lt;0.15,0,IF(H22&gt;0.15,1,IF(H22=0.15,1)))</f>
        <v>1</v>
      </c>
      <c r="L22" s="3" t="str">
        <f>IF(H22&lt;15%, "NO","YES")</f>
        <v>YES</v>
      </c>
      <c r="M22" s="3" t="str">
        <f>IF(ABS(G22)&lt;100000, "NO","YES")</f>
        <v>NO</v>
      </c>
      <c r="N22" s="9" t="str">
        <f>IF((L22="YES")*AND(I22+J22&lt;1),"Explanation not required, difference less than £500"," ")</f>
        <v xml:space="preserve"> </v>
      </c>
      <c r="O22" s="12"/>
    </row>
    <row r="23" spans="1:23" ht="42.5" thickBot="1" x14ac:dyDescent="0.35">
      <c r="D23" s="4"/>
      <c r="F23" s="4"/>
      <c r="G23" s="4"/>
      <c r="H23" s="5"/>
      <c r="K23" s="3"/>
      <c r="L23" s="3"/>
      <c r="M23" s="3"/>
      <c r="N23" s="11" t="s">
        <v>26</v>
      </c>
      <c r="O23" s="11"/>
    </row>
    <row r="24" spans="1:23" ht="14.5" thickBot="1" x14ac:dyDescent="0.35">
      <c r="A24" s="26" t="s">
        <v>9</v>
      </c>
      <c r="B24" s="26"/>
      <c r="C24" s="26"/>
      <c r="D24" s="7"/>
      <c r="F24" s="7"/>
      <c r="G24" s="4">
        <f>D24-F24</f>
        <v>0</v>
      </c>
      <c r="H24" s="5">
        <f>IF((D24&gt;F24),(D24-F24)/F24,IF(D24&lt;F24,-(D24-F24)/F24,IF(D24=F24,0)))</f>
        <v>0</v>
      </c>
      <c r="I24" s="2">
        <f>IF(D24-F24&lt;500,0,IF(D24-F24&gt;500,1,IF(D24-F24=500,1)))</f>
        <v>0</v>
      </c>
      <c r="J24" s="2">
        <f>IF(F24-D24&lt;500,0,IF(F24-D24&gt;500,1,IF(F24-D24=500,1)))</f>
        <v>0</v>
      </c>
      <c r="K24" s="3">
        <f>IF(H24&lt;0.15,0,IF(H24&gt;0.15,1,IF(H24=0.15,1)))</f>
        <v>0</v>
      </c>
      <c r="L24" s="3" t="str">
        <f>IF(H24&lt;15%, "NO","YES")</f>
        <v>NO</v>
      </c>
      <c r="M24" s="3" t="str">
        <f>IF(ABS(G24)&lt;100000, "NO","YES")</f>
        <v>NO</v>
      </c>
      <c r="N24" s="9" t="str">
        <f>IF((L24="YES")*AND(I24+J24&lt;1),"Explanation not required, difference less than £500"," ")</f>
        <v xml:space="preserve"> </v>
      </c>
      <c r="O24" s="12"/>
    </row>
    <row r="25" spans="1:23" ht="14.5" thickBot="1" x14ac:dyDescent="0.35">
      <c r="D25" s="4"/>
      <c r="F25" s="4"/>
      <c r="G25" s="4"/>
      <c r="H25" s="5"/>
      <c r="K25" s="3"/>
      <c r="L25" s="3"/>
      <c r="M25" s="3"/>
      <c r="O25" s="11"/>
    </row>
    <row r="26" spans="1:23" ht="14.5" thickBot="1" x14ac:dyDescent="0.35">
      <c r="A26" s="26" t="s">
        <v>8</v>
      </c>
      <c r="B26" s="26"/>
      <c r="C26" s="26"/>
      <c r="D26" s="7"/>
      <c r="F26" s="7"/>
      <c r="G26" s="4">
        <f>D26-F26</f>
        <v>0</v>
      </c>
      <c r="H26" s="5">
        <f>IF((D26&gt;F26),(D26-F26)/F26,IF(D26&lt;F26,-(D26-F26)/F26,IF(D26=F26,0)))</f>
        <v>0</v>
      </c>
      <c r="I26" s="2">
        <f>IF(D26-F26&lt;500,0,IF(D26-F26&gt;500,1,IF(D26-F26=500,1)))</f>
        <v>0</v>
      </c>
      <c r="J26" s="2">
        <f>IF(F26-D26&lt;500,0,IF(F26-D26&gt;500,1,IF(F26-D26=500,1)))</f>
        <v>0</v>
      </c>
      <c r="K26" s="3">
        <f>IF(H26&lt;0.15,0,IF(H26&gt;0.15,1,IF(H26=0.15,1)))</f>
        <v>0</v>
      </c>
      <c r="L26" s="3" t="str">
        <f>IF(H26&lt;15%, "NO","YES")</f>
        <v>NO</v>
      </c>
      <c r="M26" s="3" t="str">
        <f>IF(ABS(G26)&lt;100000, "NO","YES")</f>
        <v>NO</v>
      </c>
      <c r="N26" s="9" t="str">
        <f>IF((L26="YES")*AND(I26+J26&lt;1),"Explanation not required, difference less than £500"," ")</f>
        <v xml:space="preserve"> </v>
      </c>
      <c r="O26" s="12"/>
    </row>
    <row r="27" spans="1:23" ht="14.5" thickBot="1" x14ac:dyDescent="0.35">
      <c r="D27" s="4"/>
      <c r="F27" s="4"/>
      <c r="G27" s="4"/>
      <c r="H27" s="5"/>
      <c r="K27" s="3"/>
      <c r="L27" s="3"/>
      <c r="M27" s="3"/>
      <c r="O27" s="11"/>
    </row>
    <row r="28" spans="1:23" ht="14.5" thickBot="1" x14ac:dyDescent="0.35">
      <c r="A28" s="26" t="s">
        <v>6</v>
      </c>
      <c r="B28" s="26"/>
      <c r="C28" s="26"/>
      <c r="D28" s="7"/>
      <c r="F28" s="7"/>
      <c r="G28" s="4">
        <f>D28-F28</f>
        <v>0</v>
      </c>
      <c r="H28" s="5">
        <f>IF((D28&gt;F28),(D28-F28)/F28,IF(D28&lt;F28,-(D28-F28)/F28,IF(D28=F28,0)))</f>
        <v>0</v>
      </c>
      <c r="I28" s="2">
        <f>IF(D28-F28&lt;500,0,IF(D28-F28&gt;500,1,IF(D28-F28=500,1)))</f>
        <v>0</v>
      </c>
      <c r="J28" s="2">
        <f>IF(F28-D28&lt;500,0,IF(F28-D28&gt;500,1,IF(F28-D28=500,1)))</f>
        <v>0</v>
      </c>
      <c r="K28" s="3">
        <f>IF(H28&lt;0.15,0,IF(H28&gt;0.15,1,IF(H28=0.15,1)))</f>
        <v>0</v>
      </c>
      <c r="L28" s="3" t="str">
        <f>IF(H28&lt;15%, "NO","YES")</f>
        <v>NO</v>
      </c>
      <c r="M28" s="3" t="str">
        <f>IF(ABS(G28)&lt;100000, "NO","YES")</f>
        <v>NO</v>
      </c>
      <c r="N28" s="9" t="str">
        <f>IF((L28="YES")*AND(I28+J28&lt;1),"Explanation not required, difference less than £500"," ")</f>
        <v xml:space="preserve"> </v>
      </c>
      <c r="O28" s="12"/>
    </row>
    <row r="29" spans="1:23" x14ac:dyDescent="0.3">
      <c r="H29" s="5"/>
      <c r="K29" s="3"/>
      <c r="L29" s="3"/>
      <c r="M29" s="3"/>
      <c r="O29" s="11"/>
    </row>
    <row r="30" spans="1:23" x14ac:dyDescent="0.3">
      <c r="C30" s="10"/>
    </row>
    <row r="31" spans="1:23" ht="15" customHeight="1" x14ac:dyDescent="0.3">
      <c r="P31" s="15"/>
      <c r="Q31" s="15"/>
      <c r="R31" s="15"/>
      <c r="S31" s="15"/>
      <c r="T31" s="15"/>
      <c r="U31" s="15"/>
      <c r="V31" s="15"/>
      <c r="W31" s="15"/>
    </row>
    <row r="32" spans="1:23" ht="18" x14ac:dyDescent="0.4">
      <c r="C32" s="22"/>
      <c r="O32" s="15"/>
      <c r="P32" s="15"/>
      <c r="Q32" s="15"/>
      <c r="R32" s="15"/>
      <c r="S32" s="15"/>
      <c r="T32" s="15"/>
      <c r="U32" s="15"/>
      <c r="V32" s="15"/>
      <c r="W32" s="15"/>
    </row>
    <row r="34" spans="3:3" ht="18" x14ac:dyDescent="0.4">
      <c r="C34" s="22"/>
    </row>
  </sheetData>
  <mergeCells count="12">
    <mergeCell ref="L7:M7"/>
    <mergeCell ref="A26:C26"/>
    <mergeCell ref="A28:C28"/>
    <mergeCell ref="A10:C10"/>
    <mergeCell ref="A12:C12"/>
    <mergeCell ref="A14:C14"/>
    <mergeCell ref="A16:C16"/>
    <mergeCell ref="A4:H4"/>
    <mergeCell ref="A18:C18"/>
    <mergeCell ref="A20:C20"/>
    <mergeCell ref="A1:K1"/>
    <mergeCell ref="A24:C24"/>
  </mergeCells>
  <conditionalFormatting sqref="N10">
    <cfRule type="cellIs" dxfId="0" priority="1" stopIfTrue="1" operator="equal">
      <formula>"Explanation of % variance from PY opening balance not required - Balance brought forward does not agree"</formula>
    </cfRule>
  </conditionalFormatting>
  <pageMargins left="0.70866141732283472" right="0.70866141732283472" top="0.74803149606299213" bottom="0.74803149606299213" header="0.31496062992125984" footer="0.31496062992125984"/>
  <pageSetup paperSize="9" scale="5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E3210FC8CC244385F67BCD3701AFAE" ma:contentTypeVersion="18" ma:contentTypeDescription="Create a new document." ma:contentTypeScope="" ma:versionID="6eefbd8fa0593651fb0a19ca68ecc0cf">
  <xsd:schema xmlns:xsd="http://www.w3.org/2001/XMLSchema" xmlns:xs="http://www.w3.org/2001/XMLSchema" xmlns:p="http://schemas.microsoft.com/office/2006/metadata/properties" xmlns:ns2="67569244-f879-40f9-924f-0b5754edfb0b" xmlns:ns3="16a7b4dc-aa79-4dfd-9258-d7ff05a94b9a" targetNamespace="http://schemas.microsoft.com/office/2006/metadata/properties" ma:root="true" ma:fieldsID="a39cc0b25e7f39f6b98c98ce4d377092" ns2:_="" ns3:_="">
    <xsd:import namespace="67569244-f879-40f9-924f-0b5754edfb0b"/>
    <xsd:import namespace="16a7b4dc-aa79-4dfd-9258-d7ff05a94b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TaxCatchAll" minOccurs="0"/>
                <xsd:element ref="ns2:MediaServiceOCR" minOccurs="0"/>
                <xsd:element ref="ns2:lcf76f155ced4ddcb4097134ff3c332f" minOccurs="0"/>
                <xsd:element ref="ns2:MediaServiceLocation" minOccurs="0"/>
                <xsd:element ref="ns2:_Flow_SignoffStatus" minOccurs="0"/>
                <xsd:element ref="ns2:Dateand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569244-f879-40f9-924f-0b5754edfb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8120b137-7765-46b2-9a6b-ad7906aed77f"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Sign-off status" ma:internalName="_x0024_Resources_x003a_core_x002c_Signoff_Status">
      <xsd:simpleType>
        <xsd:restriction base="dms:Text"/>
      </xsd:simpleType>
    </xsd:element>
    <xsd:element name="Dateandtime" ma:index="22" nillable="true" ma:displayName="Date and time" ma:format="DateTime" ma:internalName="Dateandtim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16a7b4dc-aa79-4dfd-9258-d7ff05a94b9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0773699c-d5c7-4614-b1d7-c02aecb37305}" ma:internalName="TaxCatchAll" ma:showField="CatchAllData" ma:web="16a7b4dc-aa79-4dfd-9258-d7ff05a94b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7569244-f879-40f9-924f-0b5754edfb0b">
      <Terms xmlns="http://schemas.microsoft.com/office/infopath/2007/PartnerControls"/>
    </lcf76f155ced4ddcb4097134ff3c332f>
    <TaxCatchAll xmlns="16a7b4dc-aa79-4dfd-9258-d7ff05a94b9a" xsi:nil="true"/>
    <_Flow_SignoffStatus xmlns="67569244-f879-40f9-924f-0b5754edfb0b" xsi:nil="true"/>
    <Dateandtime xmlns="67569244-f879-40f9-924f-0b5754edfb0b" xsi:nil="true"/>
  </documentManagement>
</p:properties>
</file>

<file path=customXml/itemProps1.xml><?xml version="1.0" encoding="utf-8"?>
<ds:datastoreItem xmlns:ds="http://schemas.openxmlformats.org/officeDocument/2006/customXml" ds:itemID="{A2A25F7E-0E0E-408F-8BFA-FDB6C0BED1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569244-f879-40f9-924f-0b5754edfb0b"/>
    <ds:schemaRef ds:uri="16a7b4dc-aa79-4dfd-9258-d7ff05a94b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2210264-0ABA-4658-B69D-CF67BDD7E8D2}">
  <ds:schemaRefs>
    <ds:schemaRef ds:uri="http://schemas.microsoft.com/sharepoint/v3/contenttype/forms"/>
  </ds:schemaRefs>
</ds:datastoreItem>
</file>

<file path=customXml/itemProps3.xml><?xml version="1.0" encoding="utf-8"?>
<ds:datastoreItem xmlns:ds="http://schemas.openxmlformats.org/officeDocument/2006/customXml" ds:itemID="{638E5E2D-8359-423C-B4BD-314EA3500208}">
  <ds:schemaRefs>
    <ds:schemaRef ds:uri="http://schemas.openxmlformats.org/package/2006/metadata/core-properties"/>
    <ds:schemaRef ds:uri="http://purl.org/dc/dcmitype/"/>
    <ds:schemaRef ds:uri="http://schemas.microsoft.com/office/2006/documentManagement/types"/>
    <ds:schemaRef ds:uri="http://purl.org/dc/terms/"/>
    <ds:schemaRef ds:uri="67569244-f879-40f9-924f-0b5754edfb0b"/>
    <ds:schemaRef ds:uri="http://www.w3.org/XML/1998/namespace"/>
    <ds:schemaRef ds:uri="http://purl.org/dc/elements/1.1/"/>
    <ds:schemaRef ds:uri="http://schemas.microsoft.com/office/infopath/2007/PartnerControls"/>
    <ds:schemaRef ds:uri="16a7b4dc-aa79-4dfd-9258-d7ff05a94b9a"/>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Variances</vt:lpstr>
      <vt:lpstr>Variances!Print_Area</vt:lpstr>
    </vt:vector>
  </TitlesOfParts>
  <Company>Littlejohn LLP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jsheridan</dc:creator>
  <cp:lastModifiedBy>Judith Morgan</cp:lastModifiedBy>
  <dcterms:created xsi:type="dcterms:W3CDTF">2012-07-11T10:01:28Z</dcterms:created>
  <dcterms:modified xsi:type="dcterms:W3CDTF">2026-06-20T12:34:06Z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0x01010048E3210FC8CC244385F67BCD3701AFAE</vt:lpwstr>
  </property>
  <property fmtid="{D5CDD505-2E9C-101B-9397-08002B2CF9AE}" pid="3" name="Order">
    <vt:r8>56554600</vt:r8>
  </property>
  <property fmtid="{D5CDD505-2E9C-101B-9397-08002B2CF9AE}" pid="4" name="MediaServiceImageTags">
    <vt:lpwstr/>
  </property>
</Properties>
</file>